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33 Netznutzung\33_2 Gas\33_2_15 sonstiges\Veröffentlichung SLP-Parameter\"/>
    </mc:Choice>
  </mc:AlternateContent>
  <bookViews>
    <workbookView xWindow="0" yWindow="0" windowWidth="19200" windowHeight="1099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 iterate="1" calcOnSave="0"/>
</workbook>
</file>

<file path=xl/calcChain.xml><?xml version="1.0" encoding="utf-8"?>
<calcChain xmlns="http://schemas.openxmlformats.org/spreadsheetml/2006/main">
  <c r="Q25" i="7" l="1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F53" i="18"/>
  <c r="D32" i="18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H53" i="18"/>
  <c r="H63" i="18"/>
  <c r="D24" i="15"/>
  <c r="C23" i="15"/>
  <c r="M31" i="18" l="1"/>
  <c r="G21" i="18"/>
  <c r="M21" i="18"/>
  <c r="N31" i="18"/>
  <c r="K21" i="18"/>
  <c r="J21" i="18"/>
  <c r="G31" i="18"/>
  <c r="L21" i="18"/>
  <c r="N21" i="18"/>
  <c r="I31" i="18"/>
  <c r="L31" i="18"/>
  <c r="I21" i="18"/>
  <c r="D56" i="18"/>
  <c r="J55" i="18" s="1"/>
  <c r="F31" i="18"/>
  <c r="K31" i="18"/>
  <c r="J31" i="18"/>
  <c r="H21" i="18"/>
  <c r="D66" i="18"/>
  <c r="K65" i="18" s="1"/>
  <c r="K55" i="18"/>
  <c r="G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31" i="18" l="1"/>
  <c r="E21" i="18"/>
  <c r="M65" i="18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65" i="18" l="1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3" i="7" l="1"/>
  <c r="N14" i="7"/>
  <c r="M15" i="7"/>
  <c r="L16" i="7"/>
  <c r="P16" i="7"/>
  <c r="O17" i="7"/>
  <c r="N18" i="7"/>
  <c r="M19" i="7"/>
  <c r="L20" i="7"/>
  <c r="P20" i="7"/>
  <c r="O21" i="7"/>
  <c r="N22" i="7"/>
  <c r="M23" i="7"/>
  <c r="L24" i="7"/>
  <c r="P24" i="7"/>
  <c r="O25" i="7"/>
  <c r="M12" i="7"/>
  <c r="N11" i="7"/>
  <c r="L11" i="7"/>
  <c r="H11" i="7"/>
  <c r="L14" i="7"/>
  <c r="N16" i="7"/>
  <c r="M17" i="7"/>
  <c r="L18" i="7"/>
  <c r="P22" i="7"/>
  <c r="O23" i="7"/>
  <c r="N24" i="7"/>
  <c r="M25" i="7"/>
  <c r="O12" i="7"/>
  <c r="P11" i="7"/>
  <c r="N13" i="7"/>
  <c r="P15" i="7"/>
  <c r="O16" i="7"/>
  <c r="N17" i="7"/>
  <c r="M18" i="7"/>
  <c r="L19" i="7"/>
  <c r="P23" i="7"/>
  <c r="O24" i="7"/>
  <c r="N25" i="7"/>
  <c r="P12" i="7"/>
  <c r="M11" i="7"/>
  <c r="L13" i="7"/>
  <c r="P13" i="7"/>
  <c r="O14" i="7"/>
  <c r="N15" i="7"/>
  <c r="M16" i="7"/>
  <c r="L17" i="7"/>
  <c r="P17" i="7"/>
  <c r="O18" i="7"/>
  <c r="N19" i="7"/>
  <c r="M20" i="7"/>
  <c r="L21" i="7"/>
  <c r="P21" i="7"/>
  <c r="O22" i="7"/>
  <c r="N23" i="7"/>
  <c r="M24" i="7"/>
  <c r="L25" i="7"/>
  <c r="P25" i="7"/>
  <c r="N12" i="7"/>
  <c r="O11" i="7"/>
  <c r="J11" i="7"/>
  <c r="M13" i="7"/>
  <c r="P14" i="7"/>
  <c r="O15" i="7"/>
  <c r="P18" i="7"/>
  <c r="O19" i="7"/>
  <c r="N20" i="7"/>
  <c r="M21" i="7"/>
  <c r="L22" i="7"/>
  <c r="K11" i="7"/>
  <c r="M14" i="7"/>
  <c r="L15" i="7"/>
  <c r="P19" i="7"/>
  <c r="O20" i="7"/>
  <c r="N21" i="7"/>
  <c r="M22" i="7"/>
  <c r="L23" i="7"/>
  <c r="L12" i="7"/>
  <c r="I11" i="7"/>
  <c r="F25" i="7"/>
  <c r="F23" i="7"/>
  <c r="F21" i="7"/>
  <c r="F19" i="7"/>
  <c r="F17" i="7"/>
  <c r="F15" i="7"/>
  <c r="F24" i="7"/>
  <c r="F22" i="7"/>
  <c r="F20" i="7"/>
  <c r="F18" i="7"/>
  <c r="F16" i="7"/>
  <c r="F14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<sst xmlns="http://schemas.openxmlformats.org/spreadsheetml/2006/main" count="1376" uniqueCount="681">
  <si>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</si>
  <si>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</si>
  <si>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</si>
  <si>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</si>
  <si>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</si>
  <si>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</si>
  <si>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</si>
  <si>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</si>
  <si>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</si>
  <si>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</si>
  <si>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</si>
  <si>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</si>
  <si>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</si>
  <si>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</si>
  <si>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</si>
  <si>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</si>
  <si>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</si>
  <si>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</si>
  <si>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</si>
  <si>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</si>
  <si>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</si>
  <si>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</si>
  <si>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</si>
  <si>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</si>
  <si>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</si>
  <si>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</si>
  <si>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</si>
  <si>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</si>
  <si>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</si>
  <si>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</si>
  <si>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</si>
  <si>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</si>
  <si>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</si>
  <si>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</si>
  <si>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</si>
  <si>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</si>
  <si>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</si>
  <si>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</si>
  <si>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</si>
  <si>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</si>
  <si>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</si>
  <si>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</si>
  <si>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</si>
  <si>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</si>
  <si>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</si>
  <si>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</si>
  <si>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</si>
  <si>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</si>
  <si>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</si>
  <si>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</si>
  <si>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</si>
  <si>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</si>
  <si>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</si>
  <si>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</si>
  <si>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</si>
  <si>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</si>
  <si>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</si>
  <si>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</si>
  <si>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</si>
  <si>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</si>
  <si>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</si>
  <si>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</si>
  <si>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</si>
  <si>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</si>
  <si>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</si>
  <si>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</si>
  <si>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</si>
  <si>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</si>
  <si>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</si>
  <si>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</si>
  <si>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</si>
  <si>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</si>
  <si>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</si>
  <si>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</si>
  <si>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</si>
  <si>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</si>
  <si>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</si>
  <si>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</si>
  <si>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</si>
  <si>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</si>
  <si>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</si>
  <si>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</si>
  <si>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</si>
  <si>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</si>
  <si>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</si>
  <si>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</si>
  <si>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</si>
  <si>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</si>
  <si>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</si>
  <si>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</si>
  <si>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</si>
  <si>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</si>
  <si>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</si>
  <si>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</si>
  <si>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</si>
  <si>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</si>
  <si>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</si>
  <si>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</si>
  <si>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</si>
  <si>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</si>
  <si>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</si>
  <si>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</si>
  <si>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</si>
  <si>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</si>
  <si>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</si>
  <si>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</si>
  <si>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</si>
  <si>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</si>
  <si>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</si>
  <si>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</si>
  <si>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</si>
  <si>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</si>
  <si>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</si>
  <si>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</si>
  <si>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</si>
  <si>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</si>
  <si>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</si>
  <si>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</si>
  <si>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</si>
  <si>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</si>
  <si>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</si>
  <si>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</si>
  <si>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</si>
  <si>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</si>
  <si>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</si>
  <si>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</si>
  <si>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</si>
  <si>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</si>
  <si>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</si>
  <si>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</si>
  <si>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</si>
  <si>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</si>
  <si>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</si>
  <si>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</si>
  <si>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</si>
  <si>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</si>
  <si>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</si>
  <si>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</si>
  <si>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</si>
  <si>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</si>
  <si>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</si>
  <si>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</si>
  <si>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</si>
  <si>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</si>
  <si>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</si>
  <si>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</si>
  <si>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</si>
  <si>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</si>
  <si>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</si>
  <si>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</si>
  <si>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</si>
  <si>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</si>
  <si>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</si>
  <si>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</si>
  <si>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</si>
  <si>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</si>
  <si>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</si>
  <si>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</si>
  <si>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</si>
  <si>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</si>
  <si>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</si>
  <si>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</si>
  <si>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</si>
  <si>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</si>
  <si>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</si>
  <si>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</si>
  <si>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</si>
  <si>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</si>
  <si>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</si>
  <si>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</si>
  <si>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</si>
  <si>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</si>
  <si>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</si>
  <si>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</si>
  <si>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</si>
  <si>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</si>
  <si>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</si>
  <si>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</si>
  <si>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</si>
  <si>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</si>
  <si>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</si>
  <si>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</si>
  <si>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</si>
  <si>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</si>
  <si>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</si>
  <si>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</si>
  <si>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</si>
  <si>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</si>
  <si>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</si>
  <si>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</si>
  <si>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</si>
  <si>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</si>
  <si>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</si>
  <si>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</si>
  <si>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</si>
  <si>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</si>
  <si>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</si>
  <si>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</si>
  <si>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</si>
  <si>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</si>
  <si>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</si>
  <si>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</si>
  <si>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</si>
  <si>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</si>
  <si>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</si>
  <si>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</si>
  <si>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</si>
  <si>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</si>
  <si>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</si>
  <si>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</si>
  <si>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</si>
  <si>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</si>
  <si>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</si>
  <si>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</si>
  <si>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</si>
  <si>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</si>
  <si>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</si>
  <si>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</si>
  <si>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</si>
  <si>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</si>
  <si>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</si>
  <si>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</si>
  <si>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</si>
  <si>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</si>
  <si>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</si>
  <si>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</si>
  <si>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</si>
  <si>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</si>
  <si>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</si>
  <si>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</si>
  <si>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</si>
  <si>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</si>
  <si>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</si>
  <si>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</si>
  <si>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</si>
  <si>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</si>
  <si>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</si>
  <si>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</si>
  <si>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</si>
  <si>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</si>
  <si>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</si>
  <si>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</si>
  <si>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</si>
  <si>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</si>
  <si>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</si>
  <si>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</si>
  <si>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</si>
  <si>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</si>
  <si>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</si>
  <si>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</si>
  <si>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</si>
  <si>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</si>
  <si>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</si>
  <si>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</si>
  <si>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</si>
  <si>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</si>
  <si>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</si>
  <si>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</si>
  <si>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</si>
  <si>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</si>
  <si>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</si>
  <si>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</si>
  <si>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</si>
  <si>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</si>
  <si>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</si>
  <si>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</si>
  <si>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</si>
  <si>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</si>
  <si>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</si>
  <si>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</si>
  <si>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</si>
  <si>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</si>
  <si>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</si>
  <si>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</si>
  <si>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</si>
  <si>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</si>
  <si>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</si>
  <si>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</si>
  <si>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</si>
  <si>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</si>
  <si>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</si>
  <si>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</si>
  <si>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</si>
  <si>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</si>
  <si>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</si>
  <si>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</si>
  <si>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</si>
  <si>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</si>
  <si>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</si>
  <si>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</si>
  <si>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</si>
  <si>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</si>
  <si>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</si>
  <si>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</si>
  <si>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</si>
  <si>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</si>
  <si>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</si>
  <si>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</si>
  <si>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</si>
  <si>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</si>
  <si>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</si>
  <si>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</si>
  <si>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</si>
  <si>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</si>
  <si>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</si>
  <si>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</si>
  <si>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</si>
  <si>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</si>
  <si>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</si>
  <si>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</si>
  <si>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</si>
  <si>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</si>
  <si>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</si>
  <si>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</si>
  <si>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</si>
  <si>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</si>
  <si>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</si>
  <si>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</si>
  <si>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</si>
  <si>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</si>
  <si>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</si>
  <si>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</si>
  <si>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</si>
  <si>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</si>
  <si>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</si>
  <si>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</si>
  <si>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</si>
  <si>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</si>
  <si>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</si>
  <si>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</si>
  <si>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</si>
  <si>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</si>
  <si>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</si>
  <si>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</si>
  <si>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</si>
  <si>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</si>
  <si>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</si>
  <si>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</si>
  <si>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</si>
  <si>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</si>
  <si>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</si>
  <si>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</si>
  <si>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</si>
  <si>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</si>
  <si>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</si>
  <si>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</si>
  <si>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</si>
  <si>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</si>
  <si>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</si>
  <si>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</si>
  <si>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</si>
  <si>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</si>
  <si>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</si>
  <si>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</si>
  <si>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</si>
  <si>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</si>
  <si>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</si>
  <si>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</si>
  <si>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</si>
  <si>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</si>
  <si>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</si>
  <si>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</si>
  <si>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</si>
  <si>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</si>
  <si>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</si>
  <si>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</si>
  <si>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</si>
  <si>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</si>
  <si>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</si>
  <si>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</si>
  <si>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</si>
  <si>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</si>
  <si>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</si>
  <si>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</si>
  <si>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</si>
  <si>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</si>
  <si>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</si>
  <si>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</si>
  <si>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</si>
  <si>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</si>
  <si>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</si>
  <si>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</si>
  <si>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</si>
  <si>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</si>
  <si>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</si>
  <si>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</si>
  <si>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</si>
  <si>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</si>
  <si>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</si>
  <si>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</si>
  <si>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</si>
  <si>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</si>
  <si>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</si>
  <si>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</si>
  <si>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</si>
  <si>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</si>
  <si>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</si>
  <si>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</si>
  <si>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</si>
  <si>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</si>
  <si>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</si>
  <si>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</si>
  <si>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</si>
  <si>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</si>
  <si>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</si>
  <si>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</si>
  <si>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</si>
  <si>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</si>
  <si>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</si>
  <si>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</si>
  <si>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</si>
  <si>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</si>
  <si>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</si>
  <si>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</si>
  <si>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</si>
  <si>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</si>
  <si>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</si>
  <si>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</si>
  <si>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</si>
  <si>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</si>
  <si>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</si>
  <si>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</si>
  <si>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</si>
  <si>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</si>
  <si>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</si>
  <si>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</si>
  <si>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</si>
  <si>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</si>
  <si>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</si>
  <si>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</si>
  <si>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</si>
  <si>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</si>
  <si>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</si>
  <si>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</si>
  <si>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</si>
  <si>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</si>
  <si>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</si>
  <si>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</si>
  <si>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</si>
  <si>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</si>
  <si>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</si>
  <si>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</si>
  <si>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</si>
  <si>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</si>
  <si>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</si>
  <si>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</si>
  <si>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</si>
  <si>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</si>
  <si>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</si>
  <si>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</si>
  <si>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</si>
  <si>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</si>
  <si>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</si>
  <si>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</si>
  <si>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</si>
  <si>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</si>
  <si>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</si>
  <si>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</si>
  <si>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</si>
  <si>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</si>
  <si>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</si>
  <si>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</si>
  <si>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</si>
  <si>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</si>
  <si>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</si>
  <si>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</si>
  <si>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</si>
  <si>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</si>
  <si>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</si>
  <si>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</si>
  <si>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</si>
  <si>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</si>
  <si>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</si>
  <si>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</si>
  <si>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</si>
  <si>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</si>
  <si>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</si>
  <si>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</si>
  <si>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</si>
  <si>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</si>
  <si>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</si>
  <si>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</si>
  <si>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</si>
  <si>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</si>
  <si>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</si>
  <si>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</si>
  <si>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</si>
  <si>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</si>
  <si>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</si>
  <si>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</si>
  <si>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</si>
  <si>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</si>
  <si>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</si>
  <si>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</si>
  <si>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</si>
  <si>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</si>
  <si>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</si>
  <si>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</si>
  <si>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</si>
  <si>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</si>
  <si>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</si>
  <si>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</si>
  <si>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</si>
  <si>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</si>
  <si>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</si>
  <si>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</si>
  <si>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</si>
  <si>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</si>
  <si>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</si>
  <si>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</si>
  <si>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</si>
  <si>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</si>
  <si>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</si>
  <si>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</si>
  <si>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</si>
  <si>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</si>
  <si>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</si>
  <si>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</si>
  <si>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</si>
  <si>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</si>
  <si>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</si>
  <si>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</si>
  <si>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</si>
  <si>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</si>
  <si>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</si>
  <si>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</si>
  <si>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</si>
  <si>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</si>
  <si>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</si>
  <si>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</si>
  <si>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</si>
  <si>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</si>
  <si>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</si>
  <si>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</si>
  <si>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</si>
  <si>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</si>
  <si>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</si>
  <si>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</si>
  <si>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</si>
  <si>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</si>
  <si>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</si>
  <si>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</si>
  <si>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</si>
  <si>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</si>
  <si>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</si>
  <si>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</si>
  <si>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</si>
  <si>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</si>
  <si>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</si>
  <si>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</si>
  <si>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</si>
  <si>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</si>
  <si>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</si>
  <si>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</si>
  <si>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</si>
  <si>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</si>
  <si>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</si>
  <si>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</si>
  <si>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</si>
  <si>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</si>
  <si>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</si>
  <si>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</si>
  <si>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</si>
  <si>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</si>
  <si>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</si>
  <si>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</si>
  <si>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</si>
  <si>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</si>
  <si>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</si>
  <si>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</si>
  <si>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</si>
  <si>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</si>
  <si>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</si>
  <si>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</si>
  <si>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</si>
  <si>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</si>
  <si>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</si>
  <si>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</si>
  <si>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</si>
  <si>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</si>
  <si>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</si>
  <si>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</si>
  <si>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</si>
  <si>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</si>
  <si>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</si>
  <si>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</si>
  <si>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</si>
  <si>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</si>
  <si>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</si>
  <si>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</si>
  <si>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</si>
  <si>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</si>
  <si>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</si>
  <si>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</si>
  <si>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</si>
  <si>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</si>
  <si>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</si>
  <si>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</si>
  <si>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</si>
  <si>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</si>
  <si>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</si>
  <si>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</si>
  <si>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</si>
  <si>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</si>
  <si>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</si>
  <si>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</si>
  <si>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</si>
  <si>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</si>
  <si>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</si>
  <si>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</si>
  <si>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</si>
  <si>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</si>
  <si>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</si>
  <si>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</si>
  <si>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</si>
  <si>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</si>
  <si>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</si>
  <si>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</si>
  <si>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</si>
  <si>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</si>
  <si>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</si>
  <si>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</si>
  <si>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</si>
  <si>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</si>
  <si>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</si>
  <si>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</si>
  <si>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</si>
  <si>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</si>
  <si>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</si>
  <si>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</si>
  <si>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</si>
  <si>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</si>
  <si>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</si>
  <si>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</si>
  <si>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</si>
  <si>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</si>
  <si>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</si>
  <si>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</si>
  <si>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</si>
  <si>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</si>
  <si>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</si>
  <si>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</si>
  <si>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</si>
  <si>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</si>
  <si>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</si>
  <si>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</si>
  <si>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</si>
  <si>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</si>
  <si>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</si>
  <si>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</si>
  <si>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</si>
  <si>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</si>
  <si>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</si>
  <si>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</si>
  <si>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</si>
  <si>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</si>
  <si>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Ludwigsfelde GmbH</t>
  </si>
  <si>
    <t>9870077700003</t>
  </si>
  <si>
    <t>Potsdamer Straße 31</t>
  </si>
  <si>
    <t>Ludwigsfelde</t>
  </si>
  <si>
    <t>Henry Beenken</t>
  </si>
  <si>
    <t>03378 / 8606-31</t>
  </si>
  <si>
    <t>GASPOOLNH7007771</t>
  </si>
  <si>
    <t>DWD Potsdam</t>
  </si>
  <si>
    <t>Potsdam</t>
  </si>
  <si>
    <t>gasnetzbetrieb@stadtwerke-ludwigsfelde.de</t>
  </si>
  <si>
    <t>DE_GKO04</t>
  </si>
  <si>
    <t>DE_HEF04</t>
  </si>
  <si>
    <t>BEF</t>
  </si>
  <si>
    <t>DE_HMF04</t>
  </si>
  <si>
    <t>BMF</t>
  </si>
  <si>
    <t>DE_GMK04</t>
  </si>
  <si>
    <t>DE_GPD04</t>
  </si>
  <si>
    <t>DE_GHA04</t>
  </si>
  <si>
    <t>DE_GBD04</t>
  </si>
  <si>
    <t>DE_GBH04</t>
  </si>
  <si>
    <t>DE_GGA04</t>
  </si>
  <si>
    <t>DE_GBA04</t>
  </si>
  <si>
    <t>DE_GWA04</t>
  </si>
  <si>
    <t>DE_GGB04</t>
  </si>
  <si>
    <t>DE_GMF04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</si>
</sst>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/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/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14974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397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GASPOOLNH7007771</v>
      </c>
      <c r="E28" s="38"/>
      <c r="F28" s="11"/>
      <c r="G28" s="2"/>
    </row>
    <row r="29" spans="1:15">
      <c r="B29" s="15"/>
      <c r="C29" s="22" t="s">
        <v>397</v>
      </c>
      <c r="D29" s="45" t="s">
        <v>662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/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Ludwigsfelde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GASPOOLNH7007771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9870077700003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662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370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619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579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498</v>
      </c>
      <c r="D35" s="42">
        <v>14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367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368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664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90" zoomScaleNormal="90" workbookViewId="0"/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Stadtwerke Ludwigsfelde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GASPOOLNH7007771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9870077700003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#01'!F10)</f>
        <v>Potsdam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663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663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DWD Potsdam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664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10379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 Potsdam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Potsdam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10379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Stadtwerke Ludwigsfelde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GASPOOLNH7007771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9870077700003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389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372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Normal="100" workbookViewId="0"/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Ludwigsfelde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GASPOOLNH7007771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9870077700003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666</v>
      </c>
      <c r="F11" s="296" t="str">
        <f>VLOOKUP($E11,'BDEW-Standard'!$B$3:$M$158,F$9,0)</f>
        <v>KO4</v>
      </c>
      <c r="H11" s="167">
        <f>ROUND(VLOOKUP($E11,'BDEW-Standard'!$B$3:$M$158,H$9,0),7)</f>
        <v>3.4428942999999999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7.4685000000000001E-2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0.97768382110526542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GASPOOLNH7007771</v>
      </c>
      <c r="D12" s="62" t="s">
        <v>247</v>
      </c>
      <c r="E12" s="165" t="s">
        <v>667</v>
      </c>
      <c r="F12" s="297" t="s">
        <v>668</v>
      </c>
      <c r="H12" s="274">
        <v>3.1935978110000001</v>
      </c>
      <c r="I12" s="274">
        <v>-37.414247826900002</v>
      </c>
      <c r="J12" s="274">
        <v>6.1824021474000004</v>
      </c>
      <c r="K12" s="274">
        <v>7.2156590899999998E-2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4" si="1">($H12/(1+($I12/($Q$9-$L12))^$J12)+$K12)+MAX($M12*$Q$9+$N12,$O12*$Q$9+$P12)</f>
        <v>0.95230369824140615</v>
      </c>
      <c r="R12" s="275">
        <v>1</v>
      </c>
      <c r="S12" s="275">
        <v>1</v>
      </c>
      <c r="T12" s="275">
        <v>1</v>
      </c>
      <c r="U12" s="275">
        <v>1</v>
      </c>
      <c r="V12" s="275">
        <v>1</v>
      </c>
      <c r="W12" s="275">
        <v>1</v>
      </c>
      <c r="X12" s="276"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GASPOOLNH7007771</v>
      </c>
      <c r="D13" s="62" t="s">
        <v>247</v>
      </c>
      <c r="E13" s="165" t="s">
        <v>669</v>
      </c>
      <c r="F13" s="297" t="s">
        <v>670</v>
      </c>
      <c r="H13" s="274">
        <v>2.5297380184999998</v>
      </c>
      <c r="I13" s="274">
        <v>-35.030014509799997</v>
      </c>
      <c r="J13" s="274">
        <v>6.2051108885000001</v>
      </c>
      <c r="K13" s="274">
        <v>9.4177316799999994E-2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1.01305402228967</v>
      </c>
      <c r="R13" s="275">
        <v>1</v>
      </c>
      <c r="S13" s="275">
        <v>1</v>
      </c>
      <c r="T13" s="275">
        <v>1</v>
      </c>
      <c r="U13" s="275">
        <v>1</v>
      </c>
      <c r="V13" s="275">
        <v>1</v>
      </c>
      <c r="W13" s="275">
        <v>1</v>
      </c>
      <c r="X13" s="276"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GASPOOLNH7007771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v>0.4040932149</v>
      </c>
      <c r="I14" s="274">
        <v>-24.439296819900001</v>
      </c>
      <c r="J14" s="274">
        <v>6.5718175173000004</v>
      </c>
      <c r="K14" s="274">
        <v>0.71077104520000001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1.0561214579507503</v>
      </c>
      <c r="R14" s="275">
        <v>1</v>
      </c>
      <c r="S14" s="275">
        <v>1</v>
      </c>
      <c r="T14" s="275">
        <v>1</v>
      </c>
      <c r="U14" s="275">
        <v>1</v>
      </c>
      <c r="V14" s="275">
        <v>1</v>
      </c>
      <c r="W14" s="275">
        <v>1</v>
      </c>
      <c r="X14" s="276"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GASPOOLNH7007771</v>
      </c>
      <c r="D15" s="62" t="s">
        <v>247</v>
      </c>
      <c r="E15" s="165" t="s">
        <v>671</v>
      </c>
      <c r="F15" s="297" t="str">
        <f>VLOOKUP($E15,'BDEW-Standard'!$B$3:$M$94,F$9,0)</f>
        <v>MK4</v>
      </c>
      <c r="H15" s="274">
        <v>3.1177248109</v>
      </c>
      <c r="I15" s="274">
        <v>-35.871506220100002</v>
      </c>
      <c r="J15" s="274">
        <v>7.5186828868999998</v>
      </c>
      <c r="K15" s="274">
        <v>3.4330092800000003E-2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0.96220649394646818</v>
      </c>
      <c r="R15" s="275">
        <v>1.0699000000000001</v>
      </c>
      <c r="S15" s="275">
        <v>1.0365</v>
      </c>
      <c r="T15" s="275">
        <v>0.99329999999999996</v>
      </c>
      <c r="U15" s="275">
        <v>0.99480000000000002</v>
      </c>
      <c r="V15" s="275">
        <v>1.0659000000000001</v>
      </c>
      <c r="W15" s="275">
        <v>0.93620000000000003</v>
      </c>
      <c r="X15" s="276">
        <v>0.90339999999999998</v>
      </c>
      <c r="Y15" s="293"/>
      <c r="Z15" s="211"/>
    </row>
    <row r="16" spans="2:26" s="143" customFormat="1">
      <c r="B16" s="144">
        <v>5</v>
      </c>
      <c r="C16" s="145" t="str">
        <f t="shared" si="0"/>
        <v>GASPOOLNH7007771</v>
      </c>
      <c r="D16" s="62" t="s">
        <v>247</v>
      </c>
      <c r="E16" s="165" t="s">
        <v>672</v>
      </c>
      <c r="F16" s="297" t="str">
        <f>VLOOKUP($E16,'BDEW-Standard'!$B$3:$M$94,F$9,0)</f>
        <v>PD4</v>
      </c>
      <c r="H16" s="274">
        <v>3.85</v>
      </c>
      <c r="I16" s="274">
        <v>-37</v>
      </c>
      <c r="J16" s="274">
        <v>10.240502102700001</v>
      </c>
      <c r="K16" s="274">
        <v>4.6924304E-2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0.75691065657180712</v>
      </c>
      <c r="R16" s="275">
        <v>1.0214000000000001</v>
      </c>
      <c r="S16" s="275">
        <v>1.0866</v>
      </c>
      <c r="T16" s="275">
        <v>1.0720000000000001</v>
      </c>
      <c r="U16" s="275">
        <v>1.0557000000000001</v>
      </c>
      <c r="V16" s="275">
        <v>1.0117</v>
      </c>
      <c r="W16" s="275">
        <v>0.90010000000000001</v>
      </c>
      <c r="X16" s="276">
        <v>0.85250000000000004</v>
      </c>
      <c r="Y16" s="293"/>
      <c r="Z16" s="211"/>
    </row>
    <row r="17" spans="2:26" s="143" customFormat="1">
      <c r="B17" s="144">
        <v>6</v>
      </c>
      <c r="C17" s="145" t="str">
        <f t="shared" si="0"/>
        <v>GASPOOLNH7007771</v>
      </c>
      <c r="D17" s="62" t="s">
        <v>247</v>
      </c>
      <c r="E17" s="165" t="s">
        <v>673</v>
      </c>
      <c r="F17" s="297" t="str">
        <f>VLOOKUP($E17,'BDEW-Standard'!$B$3:$M$94,F$9,0)</f>
        <v>HA4</v>
      </c>
      <c r="H17" s="274">
        <v>4.0196902038999998</v>
      </c>
      <c r="I17" s="274">
        <v>-37.828203655599999</v>
      </c>
      <c r="J17" s="274">
        <v>8.1593368763999994</v>
      </c>
      <c r="K17" s="274">
        <v>4.7284495400000001E-2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0.8648671380349251</v>
      </c>
      <c r="R17" s="275">
        <v>1.0358000000000001</v>
      </c>
      <c r="S17" s="275">
        <v>1.0232000000000001</v>
      </c>
      <c r="T17" s="275">
        <v>1.0251999999999999</v>
      </c>
      <c r="U17" s="275">
        <v>1.0295000000000001</v>
      </c>
      <c r="V17" s="275">
        <v>1.0253000000000001</v>
      </c>
      <c r="W17" s="275">
        <v>0.96750000000000003</v>
      </c>
      <c r="X17" s="276">
        <v>0.89349999999999996</v>
      </c>
      <c r="Y17" s="293"/>
      <c r="Z17" s="211"/>
    </row>
    <row r="18" spans="2:26" s="143" customFormat="1">
      <c r="B18" s="144">
        <v>7</v>
      </c>
      <c r="C18" s="145" t="str">
        <f t="shared" si="0"/>
        <v>GASPOOLNH7007771</v>
      </c>
      <c r="D18" s="62" t="s">
        <v>247</v>
      </c>
      <c r="E18" s="165" t="s">
        <v>674</v>
      </c>
      <c r="F18" s="297" t="str">
        <f>VLOOKUP($E18,'BDEW-Standard'!$B$3:$M$94,F$9,0)</f>
        <v>BD4</v>
      </c>
      <c r="H18" s="274">
        <v>3.75</v>
      </c>
      <c r="I18" s="274">
        <v>-37.5</v>
      </c>
      <c r="J18" s="274">
        <v>6.8</v>
      </c>
      <c r="K18" s="274">
        <v>6.0911264600000001E-2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1.0126136114627657</v>
      </c>
      <c r="R18" s="275">
        <v>1.1052</v>
      </c>
      <c r="S18" s="275">
        <v>1.0857000000000001</v>
      </c>
      <c r="T18" s="275">
        <v>1.0378000000000001</v>
      </c>
      <c r="U18" s="275">
        <v>1.0622</v>
      </c>
      <c r="V18" s="275">
        <v>1.0266</v>
      </c>
      <c r="W18" s="275">
        <v>0.76290000000000002</v>
      </c>
      <c r="X18" s="276">
        <v>0.91959999999999997</v>
      </c>
      <c r="Y18" s="293"/>
      <c r="Z18" s="211"/>
    </row>
    <row r="19" spans="2:26" s="143" customFormat="1">
      <c r="B19" s="144">
        <v>8</v>
      </c>
      <c r="C19" s="145" t="str">
        <f t="shared" si="0"/>
        <v>GASPOOLNH7007771</v>
      </c>
      <c r="D19" s="62" t="s">
        <v>247</v>
      </c>
      <c r="E19" s="165" t="s">
        <v>666</v>
      </c>
      <c r="F19" s="297" t="str">
        <f>VLOOKUP($E19,'BDEW-Standard'!$B$3:$M$94,F$9,0)</f>
        <v>KO4</v>
      </c>
      <c r="H19" s="274">
        <v>3.4428942874000001</v>
      </c>
      <c r="I19" s="274">
        <v>-36.659050408299997</v>
      </c>
      <c r="J19" s="274">
        <v>7.6083226156999997</v>
      </c>
      <c r="K19" s="274">
        <v>7.4685010400000001E-2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0.97768382563142053</v>
      </c>
      <c r="R19" s="275">
        <v>1.0354000000000001</v>
      </c>
      <c r="S19" s="275">
        <v>1.0523</v>
      </c>
      <c r="T19" s="275">
        <v>1.0448999999999999</v>
      </c>
      <c r="U19" s="275">
        <v>1.0494000000000001</v>
      </c>
      <c r="V19" s="275">
        <v>0.98850000000000005</v>
      </c>
      <c r="W19" s="275">
        <v>0.88600000000000001</v>
      </c>
      <c r="X19" s="276">
        <v>0.94350000000000001</v>
      </c>
      <c r="Y19" s="293"/>
      <c r="Z19" s="211"/>
    </row>
    <row r="20" spans="2:26" s="143" customFormat="1">
      <c r="B20" s="144">
        <v>9</v>
      </c>
      <c r="C20" s="145" t="str">
        <f t="shared" si="0"/>
        <v>GASPOOLNH7007771</v>
      </c>
      <c r="D20" s="62" t="s">
        <v>247</v>
      </c>
      <c r="E20" s="165" t="s">
        <v>675</v>
      </c>
      <c r="F20" s="297" t="str">
        <f>VLOOKUP($E20,'BDEW-Standard'!$B$3:$M$94,F$9,0)</f>
        <v>BH4</v>
      </c>
      <c r="H20" s="274">
        <v>2.4595180613999998</v>
      </c>
      <c r="I20" s="274">
        <v>-35.253212345999998</v>
      </c>
      <c r="J20" s="274">
        <v>6.0587000723999997</v>
      </c>
      <c r="K20" s="274">
        <v>0.1647370487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1.0438020987988637</v>
      </c>
      <c r="R20" s="275">
        <v>0.97670000000000001</v>
      </c>
      <c r="S20" s="275">
        <v>1.0388999999999999</v>
      </c>
      <c r="T20" s="275">
        <v>1.0027999999999999</v>
      </c>
      <c r="U20" s="275">
        <v>1.0162</v>
      </c>
      <c r="V20" s="275">
        <v>1.0024</v>
      </c>
      <c r="W20" s="275">
        <v>1.0043</v>
      </c>
      <c r="X20" s="276">
        <v>0.9587</v>
      </c>
      <c r="Y20" s="293"/>
      <c r="Z20" s="211"/>
    </row>
    <row r="21" spans="2:26" s="143" customFormat="1">
      <c r="B21" s="144">
        <v>10</v>
      </c>
      <c r="C21" s="145" t="str">
        <f t="shared" si="0"/>
        <v>GASPOOLNH7007771</v>
      </c>
      <c r="D21" s="62" t="s">
        <v>247</v>
      </c>
      <c r="E21" s="165" t="s">
        <v>676</v>
      </c>
      <c r="F21" s="297" t="str">
        <f>VLOOKUP($E21,'BDEW-Standard'!$B$3:$M$94,F$9,0)</f>
        <v>GA4</v>
      </c>
      <c r="H21" s="274">
        <v>2.8195656146000001</v>
      </c>
      <c r="I21" s="274">
        <v>-36</v>
      </c>
      <c r="J21" s="274">
        <v>7.7368517678000002</v>
      </c>
      <c r="K21" s="274">
        <v>0.1572809795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0.96576336273103836</v>
      </c>
      <c r="R21" s="275">
        <v>0.93220000000000003</v>
      </c>
      <c r="S21" s="275">
        <v>0.98939999999999995</v>
      </c>
      <c r="T21" s="275">
        <v>1.0033000000000001</v>
      </c>
      <c r="U21" s="275">
        <v>1.0108999999999999</v>
      </c>
      <c r="V21" s="275">
        <v>1.018</v>
      </c>
      <c r="W21" s="275">
        <v>1.0356000000000001</v>
      </c>
      <c r="X21" s="276">
        <v>1.0105999999999999</v>
      </c>
      <c r="Y21" s="293"/>
      <c r="Z21" s="211"/>
    </row>
    <row r="22" spans="2:26" s="143" customFormat="1">
      <c r="B22" s="144">
        <v>11</v>
      </c>
      <c r="C22" s="145" t="str">
        <f t="shared" si="0"/>
        <v>GASPOOLNH7007771</v>
      </c>
      <c r="D22" s="62" t="s">
        <v>247</v>
      </c>
      <c r="E22" s="165" t="s">
        <v>677</v>
      </c>
      <c r="F22" s="297" t="str">
        <f>VLOOKUP($E22,'BDEW-Standard'!$B$3:$M$94,F$9,0)</f>
        <v>BA4</v>
      </c>
      <c r="H22" s="274">
        <v>0.93158890120000004</v>
      </c>
      <c r="I22" s="274">
        <v>-33.35</v>
      </c>
      <c r="J22" s="274">
        <v>5.7212302501999996</v>
      </c>
      <c r="K22" s="274">
        <v>0.66564937680000003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1.0766391628558778</v>
      </c>
      <c r="R22" s="275">
        <v>1.0848</v>
      </c>
      <c r="S22" s="275">
        <v>1.1211</v>
      </c>
      <c r="T22" s="275">
        <v>1.0769</v>
      </c>
      <c r="U22" s="275">
        <v>1.1353</v>
      </c>
      <c r="V22" s="275">
        <v>1.1402000000000001</v>
      </c>
      <c r="W22" s="275">
        <v>0.48520000000000002</v>
      </c>
      <c r="X22" s="276">
        <v>0.95650000000000002</v>
      </c>
      <c r="Y22" s="293"/>
      <c r="Z22" s="211"/>
    </row>
    <row r="23" spans="2:26" s="143" customFormat="1">
      <c r="B23" s="144">
        <v>12</v>
      </c>
      <c r="C23" s="145" t="str">
        <f t="shared" si="0"/>
        <v>GASPOOLNH7007771</v>
      </c>
      <c r="D23" s="62" t="s">
        <v>247</v>
      </c>
      <c r="E23" s="165" t="s">
        <v>678</v>
      </c>
      <c r="F23" s="297" t="str">
        <f>VLOOKUP($E23,'BDEW-Standard'!$B$3:$M$94,F$9,0)</f>
        <v>WA4</v>
      </c>
      <c r="H23" s="274">
        <v>1.0535874723</v>
      </c>
      <c r="I23" s="274">
        <v>-35.299999999999997</v>
      </c>
      <c r="J23" s="274">
        <v>4.8662746831000003</v>
      </c>
      <c r="K23" s="274">
        <v>0.68110423369999995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1.0844349186079765</v>
      </c>
      <c r="R23" s="275">
        <v>1.2457</v>
      </c>
      <c r="S23" s="275">
        <v>1.2615000000000001</v>
      </c>
      <c r="T23" s="275">
        <v>1.2706999999999999</v>
      </c>
      <c r="U23" s="275">
        <v>1.2430000000000001</v>
      </c>
      <c r="V23" s="275">
        <v>1.1275999999999999</v>
      </c>
      <c r="W23" s="275">
        <v>0.38769999999999999</v>
      </c>
      <c r="X23" s="276">
        <v>0.46379999999999999</v>
      </c>
      <c r="Y23" s="293"/>
      <c r="Z23" s="211"/>
    </row>
    <row r="24" spans="2:26" s="143" customFormat="1">
      <c r="B24" s="144">
        <v>13</v>
      </c>
      <c r="C24" s="145" t="str">
        <f t="shared" si="0"/>
        <v>GASPOOLNH7007771</v>
      </c>
      <c r="D24" s="62" t="s">
        <v>247</v>
      </c>
      <c r="E24" s="165" t="s">
        <v>679</v>
      </c>
      <c r="F24" s="297" t="str">
        <f>VLOOKUP($E24,'BDEW-Standard'!$B$3:$M$94,F$9,0)</f>
        <v>GB4</v>
      </c>
      <c r="H24" s="274">
        <v>3.6017735623</v>
      </c>
      <c r="I24" s="274">
        <v>-37.882536844299999</v>
      </c>
      <c r="J24" s="274">
        <v>6.9836070287999998</v>
      </c>
      <c r="K24" s="274">
        <v>5.4826186300000003E-2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0.90239372873867496</v>
      </c>
      <c r="R24" s="275">
        <v>0.98970000000000002</v>
      </c>
      <c r="S24" s="275">
        <v>0.9627</v>
      </c>
      <c r="T24" s="275">
        <v>1.0507</v>
      </c>
      <c r="U24" s="275">
        <v>1.0551999999999999</v>
      </c>
      <c r="V24" s="275">
        <v>1.0297000000000001</v>
      </c>
      <c r="W24" s="275">
        <v>0.97670000000000001</v>
      </c>
      <c r="X24" s="276">
        <v>0.93530000000000002</v>
      </c>
      <c r="Y24" s="293"/>
      <c r="Z24" s="211"/>
    </row>
    <row r="25" spans="2:26" s="143" customFormat="1">
      <c r="B25" s="144">
        <v>14</v>
      </c>
      <c r="C25" s="145" t="str">
        <f t="shared" si="0"/>
        <v>GASPOOLNH7007771</v>
      </c>
      <c r="D25" s="62" t="s">
        <v>247</v>
      </c>
      <c r="E25" s="165" t="s">
        <v>680</v>
      </c>
      <c r="F25" s="297" t="str">
        <f>VLOOKUP($E25,'BDEW-Standard'!$B$3:$M$94,F$9,0)</f>
        <v>MF4</v>
      </c>
      <c r="H25" s="274">
        <v>2.5187775186999999</v>
      </c>
      <c r="I25" s="274">
        <v>-35.033375422100001</v>
      </c>
      <c r="J25" s="274">
        <v>6.2240633959</v>
      </c>
      <c r="K25" s="274">
        <v>0.10108264760000001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>($H25/(1+($I25/($Q$9-$L25))^$J25)+$K25)+MAX($M25*$Q$9+$N25,$O25*$Q$9+$P25)</f>
        <v>1.0146318209123075</v>
      </c>
      <c r="R25" s="275">
        <v>1.0354000000000001</v>
      </c>
      <c r="S25" s="275">
        <v>1.0523</v>
      </c>
      <c r="T25" s="275">
        <v>1.0448999999999999</v>
      </c>
      <c r="U25" s="275">
        <v>1.0494000000000001</v>
      </c>
      <c r="V25" s="275">
        <v>0.98850000000000005</v>
      </c>
      <c r="W25" s="275">
        <v>0.88600000000000001</v>
      </c>
      <c r="X25" s="276">
        <v>0.94350000000000001</v>
      </c>
      <c r="Y25" s="293"/>
      <c r="Z25" s="211"/>
    </row>
    <row r="26" spans="2:26" s="143" customFormat="1">
      <c r="B26" s="144">
        <v>15</v>
      </c>
      <c r="C26" s="145" t="str">
        <f t="shared" si="0"/>
        <v>GASPOOLNH7007771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GASPOOLNH7007771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GASPOOLNH7007771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GASPOOLNH7007771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GASPOOLNH7007771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GASPOOLNH7007771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GASPOOLNH7007771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GASPOOLNH7007771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GASPOOLNH7007771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GASPOOLNH7007771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GASPOOLNH7007771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GASPOOLNH7007771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GASPOOLNH7007771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GASPOOLNH7007771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GASPOOLNH7007771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GASPOOLNH7007771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F25 C13:C33 C34:C41 M12:Q24 M25:P25" unlockedFormula="1"/>
    <ignoredError sqref="L12:L2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/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Ludwigsfelde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GASPOOLNH7007771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9870077700003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0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0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>
        <v>1</v>
      </c>
    </row>
    <row r="28" spans="2:30" ht="15">
      <c r="B28" s="116" t="s">
        <v>410</v>
      </c>
      <c r="C28" s="117"/>
      <c r="D28" s="111">
        <v>20</v>
      </c>
      <c r="E28" s="305">
        <f t="shared" si="0"/>
        <v>0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457</v>
      </c>
      <c r="F1" s="214" t="s">
        <v>546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546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Henry Beenken</cp:lastModifiedBy>
  <cp:lastPrinted>2015-03-20T22:59:10Z</cp:lastPrinted>
  <dcterms:created xsi:type="dcterms:W3CDTF">2015-01-15T05:25:41Z</dcterms:created>
  <dcterms:modified xsi:type="dcterms:W3CDTF">2016-10-11T13:43:55Z</dcterms:modified>
</cp:coreProperties>
</file>